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<sst xmlns="http://schemas.openxmlformats.org/spreadsheetml/2006/main" count="227" uniqueCount="88">
  <si>
    <t>Trận đấu</t>
  </si>
  <si>
    <t>Tỷ số</t>
  </si>
  <si>
    <t>Bảng A</t>
  </si>
  <si>
    <t>Bảng B</t>
  </si>
  <si>
    <t>Bán kết 1</t>
  </si>
  <si>
    <t>Bán kết 2</t>
  </si>
  <si>
    <t>Chung kết</t>
  </si>
  <si>
    <t>Giờ</t>
  </si>
  <si>
    <t>Ngày</t>
  </si>
  <si>
    <t>Ghi chú</t>
  </si>
  <si>
    <t>STT</t>
  </si>
  <si>
    <t>Đội bóng</t>
  </si>
  <si>
    <t>Văn phòng Bộ - Viện KHPL</t>
  </si>
  <si>
    <t>Đại học Luật Hà Nội</t>
  </si>
  <si>
    <t>Trung cấp luật Thái Nguyên</t>
  </si>
  <si>
    <t>Báo Pháp luật Việt Nam</t>
  </si>
  <si>
    <t>Liên đơn vị NXB Tư pháp - TCCB - VP Đảng - Đoàn thể - QLXLVPHC</t>
  </si>
  <si>
    <t>Liên đơn vị HTQT - PLQT - CN</t>
  </si>
  <si>
    <t>Liên đơn vị BTNN - ĐKQGGDBĐ</t>
  </si>
  <si>
    <t>Tổng Cục THADS</t>
  </si>
  <si>
    <t>Trung tâm LLTP</t>
  </si>
  <si>
    <t>Kiểm soát thủ tục hành chính</t>
  </si>
  <si>
    <t>Liên đơn vị CNTT - DSKT -KHTC - CKTVB</t>
  </si>
  <si>
    <t>17h00</t>
  </si>
  <si>
    <t>18h00</t>
  </si>
  <si>
    <t>15h00</t>
  </si>
  <si>
    <t>ST đã đá</t>
  </si>
  <si>
    <t>Thắng</t>
  </si>
  <si>
    <t xml:space="preserve">Hòa </t>
  </si>
  <si>
    <t>Thua</t>
  </si>
  <si>
    <t>Bàn thắng</t>
  </si>
  <si>
    <t>Bàn thua</t>
  </si>
  <si>
    <t>Hiệu số</t>
  </si>
  <si>
    <t>Điểm</t>
  </si>
  <si>
    <t>BẢNG ĐIỂM</t>
  </si>
  <si>
    <t>16h30</t>
  </si>
  <si>
    <t>17h15</t>
  </si>
  <si>
    <t>LỊCH THI ĐẤU GIẢI BÓNG ĐÁ BỘ TƯ PHÁP MỞ RỘNG LẦN IV NĂM 2017</t>
  </si>
  <si>
    <t>Thứ</t>
  </si>
  <si>
    <t>Thứ  5</t>
  </si>
  <si>
    <t>Thứ 2</t>
  </si>
  <si>
    <t>Thứ 3</t>
  </si>
  <si>
    <t>Thứ 4</t>
  </si>
  <si>
    <t>Thứ 5</t>
  </si>
  <si>
    <t>Văn phòng Bộ</t>
  </si>
  <si>
    <t>24/8/2017</t>
  </si>
  <si>
    <t>-</t>
  </si>
  <si>
    <t>Liên quân: Cục Bồi thường nhà nước và Cục Đăng ký quốc gia giao dịch bảo đảm</t>
  </si>
  <si>
    <t>Liên quân: Vụ Pháp luật quốc tế, Vụ Hợp tác quốc tế và Cục Con nuôi</t>
  </si>
  <si>
    <t>Học viện Tư pháp</t>
  </si>
  <si>
    <t>Thứ  7</t>
  </si>
  <si>
    <t>26/8/2017</t>
  </si>
  <si>
    <t>Chủ nhật</t>
  </si>
  <si>
    <t>Liên quân: Viện Khoa học pháp lý và Trung tâm Lý lịch tư pháp quốc gia</t>
  </si>
  <si>
    <t>Tổng Cục thi hành án dân sự</t>
  </si>
  <si>
    <t>Trường Trung cấp Luật Thái Nguyên</t>
  </si>
  <si>
    <t>Liên quân: Vụ Kế hoạch - Tài chính, Vụ Pháp luật Dân sự - Kinh tế, Cục Kiểm tra văn bản quy phạm pháp luật, Cục Công nghệ thông tin, Ban Quản lý dự án đầu tư xây dựng</t>
  </si>
  <si>
    <t xml:space="preserve">Liên quân: Vụ Tổ chức cán bộ, Văn phòng Đảng - Đoàn thể, Nhà Xuất bản Tư pháp, Cục Quản lý, xử lý vi phạm hành chính và theo dõi thi hành pháp luật </t>
  </si>
  <si>
    <t xml:space="preserve">Học viện Tư pháp </t>
  </si>
  <si>
    <t>27/8/2017</t>
  </si>
  <si>
    <t>28/8/2017</t>
  </si>
  <si>
    <t xml:space="preserve">Trường Trung cấp Luật Thái Nguyên </t>
  </si>
  <si>
    <t xml:space="preserve"> Liên quân: Cục Bồi thường nhà nước và Cục Đăng ký quốc gia giao dịch bảo đảm</t>
  </si>
  <si>
    <t xml:space="preserve">Tổng Cục thi hành án dân sự </t>
  </si>
  <si>
    <t>29/8/2017</t>
  </si>
  <si>
    <t>30/8/2017</t>
  </si>
  <si>
    <t>31/8/2017</t>
  </si>
  <si>
    <t>Thứ 6</t>
  </si>
  <si>
    <t xml:space="preserve">Liên quân: Vụ Pháp luật quốc tế, Vụ Hợp tác quốc tế và Cục Con nuôi </t>
  </si>
  <si>
    <t>13/9/2017</t>
  </si>
  <si>
    <t>Nhì Bảng B</t>
  </si>
  <si>
    <t>Nhất Bảng A</t>
  </si>
  <si>
    <t>Nhất Bảng B</t>
  </si>
  <si>
    <t>Nhì Bảng A</t>
  </si>
  <si>
    <t>21/9/2017</t>
  </si>
  <si>
    <t>22/9/2017</t>
  </si>
  <si>
    <t>Thua Bán kết 1</t>
  </si>
  <si>
    <t>Thua Bán kết 2</t>
  </si>
  <si>
    <t>Thắng Bán kết 1</t>
  </si>
  <si>
    <t>Thắng Bán kết 2</t>
  </si>
  <si>
    <t>Tranh     giải 3</t>
  </si>
  <si>
    <t>T.Tùng</t>
  </si>
  <si>
    <t>V. Tùng</t>
  </si>
  <si>
    <t>Hưng</t>
  </si>
  <si>
    <t>Dương</t>
  </si>
  <si>
    <t>V.Tùng</t>
  </si>
  <si>
    <t xml:space="preserve"> Liên quân: Vụ Pháp luật quốc tế, Vụ Hợp tác quốc tế và Cục Con nuôi</t>
  </si>
  <si>
    <t xml:space="preserve">Liên quân: Vụ Tổ chức cán bộ, Văn phòng Đảng - Đoàn thể, Nhà Xuất bản Tư pháp, Cục Quản lý, xử lý vi phạm hành chính và theo dõi thi hành pháp luật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</si>
</sst>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wrapText="1"/>
    </xf>
    <xf numFmtId="0" fontId="27" fillId="0" borderId="11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quotePrefix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22">
      <selection activeCell="M7" sqref="M7"/>
    </sheetView>
  </sheetViews>
  <sheetFormatPr defaultColWidth="9.140625" defaultRowHeight="12.75"/>
  <cols>
    <col min="1" max="1" width="10.00390625" style="1" customWidth="1"/>
    <col min="2" max="2" width="10.140625" style="1" customWidth="1"/>
    <col min="3" max="3" width="11.8515625" style="1" customWidth="1"/>
    <col min="4" max="4" width="8.8515625" style="1" customWidth="1"/>
    <col min="5" max="5" width="10.28125" style="16" customWidth="1"/>
    <col min="6" max="6" width="33.00390625" style="16" customWidth="1"/>
    <col min="7" max="7" width="4.28125" style="16" customWidth="1"/>
    <col min="8" max="8" width="29.7109375" style="1" customWidth="1"/>
    <col min="9" max="9" width="9.8515625" style="1" customWidth="1"/>
    <col min="10" max="10" width="7.8515625" style="1" customWidth="1"/>
    <col min="11" max="16384" width="9.140625" style="1" customWidth="1"/>
  </cols>
  <sheetData>
    <row r="1" spans="1:10" ht="12.7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21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>
      <c r="A4" s="32" t="s">
        <v>0</v>
      </c>
      <c r="B4" s="32" t="s">
        <v>38</v>
      </c>
      <c r="C4" s="32" t="s">
        <v>8</v>
      </c>
      <c r="D4" s="32" t="s">
        <v>7</v>
      </c>
      <c r="E4" s="44" t="s">
        <v>0</v>
      </c>
      <c r="F4" s="44"/>
      <c r="G4" s="44"/>
      <c r="H4" s="44"/>
      <c r="I4" s="33" t="s">
        <v>1</v>
      </c>
      <c r="J4" s="3" t="s">
        <v>9</v>
      </c>
    </row>
    <row r="5" spans="1:10" ht="15.75">
      <c r="A5" s="34">
        <v>1</v>
      </c>
      <c r="B5" s="34" t="s">
        <v>39</v>
      </c>
      <c r="C5" s="34" t="s">
        <v>45</v>
      </c>
      <c r="D5" s="34" t="s">
        <v>23</v>
      </c>
      <c r="E5" s="30" t="s">
        <v>2</v>
      </c>
      <c r="F5" s="30" t="s">
        <v>44</v>
      </c>
      <c r="G5" s="35" t="s">
        <v>46</v>
      </c>
      <c r="H5" s="36" t="s">
        <v>63</v>
      </c>
      <c r="I5" s="36"/>
      <c r="J5" s="26" t="s">
        <v>81</v>
      </c>
    </row>
    <row r="6" spans="1:10" ht="75">
      <c r="A6" s="34">
        <f aca="true" t="shared" si="0" ref="A6:A24">A5+1</f>
        <v>2</v>
      </c>
      <c r="B6" s="34" t="s">
        <v>39</v>
      </c>
      <c r="C6" s="34" t="s">
        <v>45</v>
      </c>
      <c r="D6" s="34" t="s">
        <v>24</v>
      </c>
      <c r="E6" s="30" t="s">
        <v>3</v>
      </c>
      <c r="F6" s="30" t="s">
        <v>57</v>
      </c>
      <c r="G6" s="30" t="s">
        <v>46</v>
      </c>
      <c r="H6" s="36" t="s">
        <v>49</v>
      </c>
      <c r="I6" s="36"/>
      <c r="J6" s="26" t="s">
        <v>82</v>
      </c>
    </row>
    <row r="7" spans="1:10" ht="45">
      <c r="A7" s="37">
        <f t="shared" si="0"/>
        <v>3</v>
      </c>
      <c r="B7" s="34" t="s">
        <v>50</v>
      </c>
      <c r="C7" s="34" t="s">
        <v>51</v>
      </c>
      <c r="D7" s="34" t="s">
        <v>25</v>
      </c>
      <c r="E7" s="31" t="s">
        <v>2</v>
      </c>
      <c r="F7" s="30" t="s">
        <v>54</v>
      </c>
      <c r="G7" s="30" t="s">
        <v>46</v>
      </c>
      <c r="H7" s="31" t="s">
        <v>53</v>
      </c>
      <c r="I7" s="38"/>
      <c r="J7" s="26" t="s">
        <v>83</v>
      </c>
    </row>
    <row r="8" spans="1:10" ht="15.75">
      <c r="A8" s="37">
        <f t="shared" si="0"/>
        <v>4</v>
      </c>
      <c r="B8" s="34" t="s">
        <v>50</v>
      </c>
      <c r="C8" s="34" t="s">
        <v>51</v>
      </c>
      <c r="D8" s="34" t="s">
        <v>35</v>
      </c>
      <c r="E8" s="31" t="s">
        <v>3</v>
      </c>
      <c r="F8" s="31" t="s">
        <v>55</v>
      </c>
      <c r="G8" s="30" t="s">
        <v>46</v>
      </c>
      <c r="H8" s="36" t="s">
        <v>13</v>
      </c>
      <c r="I8" s="38"/>
      <c r="J8" s="26" t="s">
        <v>84</v>
      </c>
    </row>
    <row r="9" spans="1:10" ht="90">
      <c r="A9" s="37">
        <f t="shared" si="0"/>
        <v>5</v>
      </c>
      <c r="B9" s="34" t="s">
        <v>52</v>
      </c>
      <c r="C9" s="34" t="s">
        <v>59</v>
      </c>
      <c r="D9" s="34" t="s">
        <v>25</v>
      </c>
      <c r="E9" s="31" t="s">
        <v>2</v>
      </c>
      <c r="F9" s="31" t="s">
        <v>44</v>
      </c>
      <c r="G9" s="30" t="s">
        <v>46</v>
      </c>
      <c r="H9" s="36" t="s">
        <v>56</v>
      </c>
      <c r="I9" s="38"/>
      <c r="J9" s="26" t="s">
        <v>81</v>
      </c>
    </row>
    <row r="10" spans="1:10" ht="30">
      <c r="A10" s="37">
        <f t="shared" si="0"/>
        <v>6</v>
      </c>
      <c r="B10" s="34" t="s">
        <v>52</v>
      </c>
      <c r="C10" s="34" t="s">
        <v>59</v>
      </c>
      <c r="D10" s="34" t="s">
        <v>35</v>
      </c>
      <c r="E10" s="31" t="s">
        <v>3</v>
      </c>
      <c r="F10" s="31" t="s">
        <v>48</v>
      </c>
      <c r="G10" s="30" t="s">
        <v>46</v>
      </c>
      <c r="H10" s="36" t="s">
        <v>61</v>
      </c>
      <c r="I10" s="39"/>
      <c r="J10" s="28" t="s">
        <v>83</v>
      </c>
    </row>
    <row r="11" spans="1:10" ht="90">
      <c r="A11" s="34">
        <f t="shared" si="0"/>
        <v>7</v>
      </c>
      <c r="B11" s="34" t="s">
        <v>40</v>
      </c>
      <c r="C11" s="34" t="s">
        <v>60</v>
      </c>
      <c r="D11" s="34" t="s">
        <v>23</v>
      </c>
      <c r="E11" s="30" t="s">
        <v>3</v>
      </c>
      <c r="F11" s="30" t="s">
        <v>13</v>
      </c>
      <c r="G11" s="30" t="s">
        <v>46</v>
      </c>
      <c r="H11" s="36" t="s">
        <v>87</v>
      </c>
      <c r="I11" s="41"/>
      <c r="J11" s="28" t="s">
        <v>83</v>
      </c>
    </row>
    <row r="12" spans="1:10" ht="45">
      <c r="A12" s="37">
        <f t="shared" si="0"/>
        <v>8</v>
      </c>
      <c r="B12" s="34" t="s">
        <v>40</v>
      </c>
      <c r="C12" s="34" t="s">
        <v>60</v>
      </c>
      <c r="D12" s="34" t="s">
        <v>24</v>
      </c>
      <c r="E12" s="31" t="s">
        <v>2</v>
      </c>
      <c r="F12" s="31" t="s">
        <v>62</v>
      </c>
      <c r="G12" s="30" t="s">
        <v>46</v>
      </c>
      <c r="H12" s="36" t="s">
        <v>63</v>
      </c>
      <c r="I12" s="39"/>
      <c r="J12" s="26" t="s">
        <v>85</v>
      </c>
    </row>
    <row r="13" spans="1:10" ht="30">
      <c r="A13" s="34">
        <f t="shared" si="0"/>
        <v>9</v>
      </c>
      <c r="B13" s="34" t="s">
        <v>41</v>
      </c>
      <c r="C13" s="34" t="s">
        <v>64</v>
      </c>
      <c r="D13" s="34" t="s">
        <v>23</v>
      </c>
      <c r="E13" s="31" t="s">
        <v>3</v>
      </c>
      <c r="F13" s="31" t="s">
        <v>86</v>
      </c>
      <c r="G13" s="30" t="s">
        <v>46</v>
      </c>
      <c r="H13" s="36" t="s">
        <v>49</v>
      </c>
      <c r="I13" s="41"/>
      <c r="J13" s="26" t="s">
        <v>81</v>
      </c>
    </row>
    <row r="14" spans="1:10" ht="75">
      <c r="A14" s="37">
        <f t="shared" si="0"/>
        <v>10</v>
      </c>
      <c r="B14" s="34" t="s">
        <v>41</v>
      </c>
      <c r="C14" s="34" t="s">
        <v>64</v>
      </c>
      <c r="D14" s="34" t="s">
        <v>24</v>
      </c>
      <c r="E14" s="30" t="s">
        <v>2</v>
      </c>
      <c r="F14" s="30" t="s">
        <v>56</v>
      </c>
      <c r="G14" s="30" t="s">
        <v>46</v>
      </c>
      <c r="H14" s="36" t="s">
        <v>53</v>
      </c>
      <c r="I14" s="39"/>
      <c r="J14" s="26" t="s">
        <v>83</v>
      </c>
    </row>
    <row r="15" spans="1:10" ht="15.75">
      <c r="A15" s="34">
        <f t="shared" si="0"/>
        <v>11</v>
      </c>
      <c r="B15" s="34" t="s">
        <v>42</v>
      </c>
      <c r="C15" s="34" t="s">
        <v>65</v>
      </c>
      <c r="D15" s="34" t="s">
        <v>23</v>
      </c>
      <c r="E15" s="30" t="s">
        <v>3</v>
      </c>
      <c r="F15" s="30" t="s">
        <v>13</v>
      </c>
      <c r="G15" s="30" t="s">
        <v>46</v>
      </c>
      <c r="H15" s="36" t="s">
        <v>58</v>
      </c>
      <c r="I15" s="41"/>
      <c r="J15" s="28" t="s">
        <v>81</v>
      </c>
    </row>
    <row r="16" spans="1:10" ht="45">
      <c r="A16" s="34">
        <f t="shared" si="0"/>
        <v>12</v>
      </c>
      <c r="B16" s="34" t="s">
        <v>42</v>
      </c>
      <c r="C16" s="34" t="s">
        <v>65</v>
      </c>
      <c r="D16" s="34" t="s">
        <v>24</v>
      </c>
      <c r="E16" s="31" t="s">
        <v>2</v>
      </c>
      <c r="F16" s="31" t="s">
        <v>44</v>
      </c>
      <c r="G16" s="30" t="s">
        <v>46</v>
      </c>
      <c r="H16" s="36" t="s">
        <v>47</v>
      </c>
      <c r="I16" s="41"/>
      <c r="J16" s="26" t="s">
        <v>83</v>
      </c>
    </row>
    <row r="17" spans="1:10" ht="45">
      <c r="A17" s="37">
        <f t="shared" si="0"/>
        <v>13</v>
      </c>
      <c r="B17" s="34" t="s">
        <v>43</v>
      </c>
      <c r="C17" s="34" t="s">
        <v>66</v>
      </c>
      <c r="D17" s="34" t="s">
        <v>23</v>
      </c>
      <c r="E17" s="31" t="s">
        <v>2</v>
      </c>
      <c r="F17" s="31" t="s">
        <v>53</v>
      </c>
      <c r="G17" s="30" t="s">
        <v>46</v>
      </c>
      <c r="H17" s="36" t="s">
        <v>47</v>
      </c>
      <c r="I17" s="39"/>
      <c r="J17" s="26" t="s">
        <v>85</v>
      </c>
    </row>
    <row r="18" spans="1:10" ht="90">
      <c r="A18" s="37">
        <f t="shared" si="0"/>
        <v>14</v>
      </c>
      <c r="B18" s="34" t="s">
        <v>43</v>
      </c>
      <c r="C18" s="34" t="s">
        <v>66</v>
      </c>
      <c r="D18" s="34" t="s">
        <v>24</v>
      </c>
      <c r="E18" s="30" t="s">
        <v>3</v>
      </c>
      <c r="F18" s="30" t="s">
        <v>68</v>
      </c>
      <c r="G18" s="30" t="s">
        <v>46</v>
      </c>
      <c r="H18" s="36" t="s">
        <v>57</v>
      </c>
      <c r="I18" s="39"/>
      <c r="J18" s="26" t="s">
        <v>84</v>
      </c>
    </row>
    <row r="19" spans="1:10" ht="75">
      <c r="A19" s="34">
        <f t="shared" si="0"/>
        <v>15</v>
      </c>
      <c r="B19" s="34" t="s">
        <v>41</v>
      </c>
      <c r="C19" s="40">
        <v>42864</v>
      </c>
      <c r="D19" s="34" t="s">
        <v>23</v>
      </c>
      <c r="E19" s="30" t="s">
        <v>2</v>
      </c>
      <c r="F19" s="30" t="s">
        <v>56</v>
      </c>
      <c r="G19" s="30" t="s">
        <v>46</v>
      </c>
      <c r="H19" s="36" t="s">
        <v>63</v>
      </c>
      <c r="I19" s="41"/>
      <c r="J19" s="26" t="s">
        <v>85</v>
      </c>
    </row>
    <row r="20" spans="1:10" ht="75">
      <c r="A20" s="34">
        <f t="shared" si="0"/>
        <v>16</v>
      </c>
      <c r="B20" s="34" t="s">
        <v>41</v>
      </c>
      <c r="C20" s="40">
        <v>42864</v>
      </c>
      <c r="D20" s="34" t="s">
        <v>24</v>
      </c>
      <c r="E20" s="31" t="s">
        <v>3</v>
      </c>
      <c r="F20" s="31" t="s">
        <v>57</v>
      </c>
      <c r="G20" s="30" t="s">
        <v>46</v>
      </c>
      <c r="H20" s="36" t="s">
        <v>55</v>
      </c>
      <c r="I20" s="41"/>
      <c r="J20" s="26" t="s">
        <v>81</v>
      </c>
    </row>
    <row r="21" spans="1:10" ht="30">
      <c r="A21" s="37">
        <f t="shared" si="0"/>
        <v>17</v>
      </c>
      <c r="B21" s="34" t="s">
        <v>42</v>
      </c>
      <c r="C21" s="40">
        <v>42895</v>
      </c>
      <c r="D21" s="34" t="s">
        <v>23</v>
      </c>
      <c r="E21" s="31" t="s">
        <v>2</v>
      </c>
      <c r="F21" s="31" t="s">
        <v>53</v>
      </c>
      <c r="G21" s="30" t="s">
        <v>46</v>
      </c>
      <c r="H21" s="36" t="s">
        <v>44</v>
      </c>
      <c r="I21" s="39"/>
      <c r="J21" s="26" t="s">
        <v>84</v>
      </c>
    </row>
    <row r="22" spans="1:10" ht="30">
      <c r="A22" s="37">
        <f t="shared" si="0"/>
        <v>18</v>
      </c>
      <c r="B22" s="34" t="s">
        <v>42</v>
      </c>
      <c r="C22" s="40">
        <v>42895</v>
      </c>
      <c r="D22" s="34" t="s">
        <v>24</v>
      </c>
      <c r="E22" s="31" t="s">
        <v>3</v>
      </c>
      <c r="F22" s="31" t="s">
        <v>49</v>
      </c>
      <c r="G22" s="30" t="s">
        <v>46</v>
      </c>
      <c r="H22" s="36" t="s">
        <v>55</v>
      </c>
      <c r="I22" s="39"/>
      <c r="J22" s="26" t="s">
        <v>83</v>
      </c>
    </row>
    <row r="23" spans="1:10" ht="45">
      <c r="A23" s="37">
        <f t="shared" si="0"/>
        <v>19</v>
      </c>
      <c r="B23" s="34" t="s">
        <v>43</v>
      </c>
      <c r="C23" s="40">
        <v>42925</v>
      </c>
      <c r="D23" s="34" t="s">
        <v>23</v>
      </c>
      <c r="E23" s="31" t="s">
        <v>3</v>
      </c>
      <c r="F23" s="31" t="s">
        <v>13</v>
      </c>
      <c r="G23" s="30" t="s">
        <v>46</v>
      </c>
      <c r="H23" s="36" t="s">
        <v>68</v>
      </c>
      <c r="I23" s="39"/>
      <c r="J23" s="26" t="s">
        <v>81</v>
      </c>
    </row>
    <row r="24" spans="1:10" ht="75">
      <c r="A24" s="37">
        <f t="shared" si="0"/>
        <v>20</v>
      </c>
      <c r="B24" s="34" t="s">
        <v>43</v>
      </c>
      <c r="C24" s="40">
        <v>42925</v>
      </c>
      <c r="D24" s="34" t="s">
        <v>24</v>
      </c>
      <c r="E24" s="30" t="s">
        <v>2</v>
      </c>
      <c r="F24" s="30" t="s">
        <v>56</v>
      </c>
      <c r="G24" s="30" t="s">
        <v>46</v>
      </c>
      <c r="H24" s="36" t="s">
        <v>47</v>
      </c>
      <c r="I24" s="39"/>
      <c r="J24" s="26" t="s">
        <v>85</v>
      </c>
    </row>
    <row r="25" spans="1:10" ht="15.75">
      <c r="A25" s="37" t="s">
        <v>4</v>
      </c>
      <c r="B25" s="34" t="s">
        <v>41</v>
      </c>
      <c r="C25" s="40">
        <v>43078</v>
      </c>
      <c r="D25" s="34" t="s">
        <v>23</v>
      </c>
      <c r="E25" s="27"/>
      <c r="F25" s="31" t="s">
        <v>71</v>
      </c>
      <c r="G25" s="30" t="s">
        <v>46</v>
      </c>
      <c r="H25" s="36" t="s">
        <v>70</v>
      </c>
      <c r="I25" s="39"/>
      <c r="J25" s="26" t="s">
        <v>81</v>
      </c>
    </row>
    <row r="26" spans="1:10" ht="15.75">
      <c r="A26" s="37" t="s">
        <v>5</v>
      </c>
      <c r="B26" s="34" t="s">
        <v>42</v>
      </c>
      <c r="C26" s="34" t="s">
        <v>69</v>
      </c>
      <c r="D26" s="34" t="s">
        <v>23</v>
      </c>
      <c r="E26" s="27"/>
      <c r="F26" s="31" t="s">
        <v>72</v>
      </c>
      <c r="G26" s="30" t="s">
        <v>46</v>
      </c>
      <c r="H26" s="36" t="s">
        <v>73</v>
      </c>
      <c r="I26" s="39"/>
      <c r="J26" s="26" t="s">
        <v>85</v>
      </c>
    </row>
    <row r="27" spans="1:10" ht="30">
      <c r="A27" s="37" t="s">
        <v>80</v>
      </c>
      <c r="B27" s="34" t="s">
        <v>43</v>
      </c>
      <c r="C27" s="34" t="s">
        <v>74</v>
      </c>
      <c r="D27" s="34" t="s">
        <v>36</v>
      </c>
      <c r="E27" s="27"/>
      <c r="F27" s="31" t="s">
        <v>76</v>
      </c>
      <c r="G27" s="30" t="s">
        <v>46</v>
      </c>
      <c r="H27" s="36" t="s">
        <v>77</v>
      </c>
      <c r="I27" s="38"/>
      <c r="J27" s="26" t="s">
        <v>83</v>
      </c>
    </row>
    <row r="28" spans="1:10" ht="15.75">
      <c r="A28" s="37" t="s">
        <v>6</v>
      </c>
      <c r="B28" s="34" t="s">
        <v>67</v>
      </c>
      <c r="C28" s="34" t="s">
        <v>75</v>
      </c>
      <c r="D28" s="34" t="s">
        <v>36</v>
      </c>
      <c r="E28" s="27"/>
      <c r="F28" s="31" t="s">
        <v>78</v>
      </c>
      <c r="G28" s="31" t="s">
        <v>46</v>
      </c>
      <c r="H28" s="36" t="s">
        <v>79</v>
      </c>
      <c r="I28" s="38"/>
      <c r="J28" s="26" t="s">
        <v>81</v>
      </c>
    </row>
    <row r="29" spans="1:10" ht="15.75">
      <c r="A29" s="4"/>
      <c r="B29" s="4"/>
      <c r="C29" s="4"/>
      <c r="D29" s="4"/>
      <c r="E29" s="5"/>
      <c r="F29" s="5"/>
      <c r="G29" s="5"/>
      <c r="H29" s="17"/>
      <c r="I29" s="17"/>
      <c r="J29" s="6"/>
    </row>
    <row r="30" spans="8:9" ht="12.75">
      <c r="H30" s="18"/>
      <c r="I30" s="18"/>
    </row>
    <row r="31" spans="8:9" ht="12.75">
      <c r="H31" s="29"/>
      <c r="I31" s="18"/>
    </row>
    <row r="32" spans="8:9" ht="12.75">
      <c r="H32" s="29"/>
      <c r="I32" s="18"/>
    </row>
    <row r="33" spans="8:9" ht="12.75">
      <c r="H33" s="29"/>
      <c r="I33" s="18"/>
    </row>
  </sheetData>
  <sheetProtection/>
  <mergeCells count="2">
    <mergeCell ref="A1:J2"/>
    <mergeCell ref="E4:H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5" activeCellId="1" sqref="G14:G19 G5:G9"/>
    </sheetView>
  </sheetViews>
  <sheetFormatPr defaultColWidth="9.140625" defaultRowHeight="12.75"/>
  <cols>
    <col min="1" max="1" width="9.140625" style="8" customWidth="1"/>
    <col min="2" max="2" width="26.7109375" style="8" customWidth="1"/>
    <col min="3" max="16384" width="9.140625" style="8" customWidth="1"/>
  </cols>
  <sheetData>
    <row r="1" spans="1:10" ht="12.75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</row>
    <row r="3" spans="1:2" ht="12.75">
      <c r="A3" s="7" t="s">
        <v>2</v>
      </c>
      <c r="B3" s="7"/>
    </row>
    <row r="4" spans="1:10" ht="12.75">
      <c r="A4" s="9" t="s">
        <v>10</v>
      </c>
      <c r="B4" s="9" t="s">
        <v>11</v>
      </c>
      <c r="C4" s="19" t="s">
        <v>26</v>
      </c>
      <c r="D4" s="19" t="s">
        <v>27</v>
      </c>
      <c r="E4" s="19" t="s">
        <v>28</v>
      </c>
      <c r="F4" s="19" t="s">
        <v>29</v>
      </c>
      <c r="G4" s="19" t="s">
        <v>30</v>
      </c>
      <c r="H4" s="19" t="s">
        <v>31</v>
      </c>
      <c r="I4" s="19" t="s">
        <v>33</v>
      </c>
      <c r="J4" s="19" t="s">
        <v>32</v>
      </c>
    </row>
    <row r="5" spans="1:10" ht="12.75">
      <c r="A5" s="10">
        <v>1</v>
      </c>
      <c r="B5" s="23" t="s">
        <v>12</v>
      </c>
      <c r="C5" s="20">
        <f>D5+E5+F5</f>
        <v>4</v>
      </c>
      <c r="D5" s="20">
        <f>1+1</f>
        <v>2</v>
      </c>
      <c r="E5" s="20">
        <v>1</v>
      </c>
      <c r="F5" s="20">
        <v>1</v>
      </c>
      <c r="G5" s="20">
        <f>3+5+2</f>
        <v>10</v>
      </c>
      <c r="H5" s="20">
        <f>2+2+5</f>
        <v>9</v>
      </c>
      <c r="I5" s="20">
        <f>(D5*3)+E5</f>
        <v>7</v>
      </c>
      <c r="J5" s="20">
        <f>G5-H5</f>
        <v>1</v>
      </c>
    </row>
    <row r="6" spans="1:10" ht="12.75">
      <c r="A6" s="10">
        <v>2</v>
      </c>
      <c r="B6" s="21" t="s">
        <v>13</v>
      </c>
      <c r="C6" s="20">
        <f>D6+E6+F6</f>
        <v>4</v>
      </c>
      <c r="D6" s="20">
        <f>1+1+1</f>
        <v>3</v>
      </c>
      <c r="E6" s="20">
        <v>1</v>
      </c>
      <c r="F6" s="20"/>
      <c r="G6" s="20">
        <f>2+3+5+5</f>
        <v>15</v>
      </c>
      <c r="H6" s="20">
        <v>2</v>
      </c>
      <c r="I6" s="20">
        <f>(D6*3)+E6</f>
        <v>10</v>
      </c>
      <c r="J6" s="20">
        <f>G6-H6</f>
        <v>13</v>
      </c>
    </row>
    <row r="7" spans="1:10" ht="12.75">
      <c r="A7" s="10">
        <v>3</v>
      </c>
      <c r="B7" s="11" t="s">
        <v>14</v>
      </c>
      <c r="C7" s="20">
        <f>D7+E7+F7</f>
        <v>4</v>
      </c>
      <c r="D7" s="20"/>
      <c r="E7" s="20">
        <v>1</v>
      </c>
      <c r="F7" s="20">
        <f>1+1+1</f>
        <v>3</v>
      </c>
      <c r="G7" s="20">
        <f>2+2+3</f>
        <v>7</v>
      </c>
      <c r="H7" s="20">
        <f>3+3+5+3</f>
        <v>14</v>
      </c>
      <c r="I7" s="20">
        <f>(D7*3)+E7</f>
        <v>1</v>
      </c>
      <c r="J7" s="20">
        <f>G7-H7</f>
        <v>-7</v>
      </c>
    </row>
    <row r="8" spans="1:10" ht="12.75">
      <c r="A8" s="10">
        <v>4</v>
      </c>
      <c r="B8" s="24" t="s">
        <v>15</v>
      </c>
      <c r="C8" s="20">
        <f>D8+E8+F8</f>
        <v>4</v>
      </c>
      <c r="D8" s="20">
        <f>1+1</f>
        <v>2</v>
      </c>
      <c r="E8" s="20">
        <f>1+1</f>
        <v>2</v>
      </c>
      <c r="F8" s="20"/>
      <c r="G8" s="20">
        <f>2+5+2+7</f>
        <v>16</v>
      </c>
      <c r="H8" s="20">
        <f>2+2+2</f>
        <v>6</v>
      </c>
      <c r="I8" s="20">
        <f>(D8*3)+E8</f>
        <v>8</v>
      </c>
      <c r="J8" s="20">
        <f>G8-H8</f>
        <v>10</v>
      </c>
    </row>
    <row r="9" spans="1:10" ht="38.25">
      <c r="A9" s="10">
        <v>5</v>
      </c>
      <c r="B9" s="11" t="s">
        <v>16</v>
      </c>
      <c r="C9" s="20">
        <f>D9+E9+F9</f>
        <v>4</v>
      </c>
      <c r="D9" s="20"/>
      <c r="E9" s="20">
        <v>1</v>
      </c>
      <c r="F9" s="20">
        <f>2+1</f>
        <v>3</v>
      </c>
      <c r="G9" s="20">
        <v>3</v>
      </c>
      <c r="H9" s="20">
        <f>5+5+3+7</f>
        <v>20</v>
      </c>
      <c r="I9" s="20">
        <f>(D9*3)+E9</f>
        <v>1</v>
      </c>
      <c r="J9" s="20">
        <f>G9-H9</f>
        <v>-17</v>
      </c>
    </row>
    <row r="12" spans="1:2" ht="12.75">
      <c r="A12" s="12" t="s">
        <v>3</v>
      </c>
      <c r="B12" s="12"/>
    </row>
    <row r="13" spans="1:10" ht="12.75">
      <c r="A13" s="13" t="s">
        <v>10</v>
      </c>
      <c r="B13" s="13" t="s">
        <v>11</v>
      </c>
      <c r="C13" s="19" t="s">
        <v>26</v>
      </c>
      <c r="D13" s="19" t="s">
        <v>27</v>
      </c>
      <c r="E13" s="19" t="s">
        <v>28</v>
      </c>
      <c r="F13" s="19" t="s">
        <v>29</v>
      </c>
      <c r="G13" s="19" t="s">
        <v>30</v>
      </c>
      <c r="H13" s="19" t="s">
        <v>31</v>
      </c>
      <c r="I13" s="19" t="s">
        <v>33</v>
      </c>
      <c r="J13" s="19" t="s">
        <v>32</v>
      </c>
    </row>
    <row r="14" spans="1:10" ht="12.75">
      <c r="A14" s="14">
        <v>1</v>
      </c>
      <c r="B14" s="25" t="s">
        <v>17</v>
      </c>
      <c r="C14" s="20">
        <f aca="true" t="shared" si="0" ref="C14:C19">D14+E14+F14</f>
        <v>5</v>
      </c>
      <c r="D14" s="20">
        <f>1+1+1</f>
        <v>3</v>
      </c>
      <c r="E14" s="20">
        <f>1+1</f>
        <v>2</v>
      </c>
      <c r="F14" s="20"/>
      <c r="G14" s="20">
        <f>2+1+2+3+5</f>
        <v>13</v>
      </c>
      <c r="H14" s="20">
        <f>2+1+2</f>
        <v>5</v>
      </c>
      <c r="I14" s="20">
        <f aca="true" t="shared" si="1" ref="I14:I19">(D14*3)+E14</f>
        <v>11</v>
      </c>
      <c r="J14" s="20">
        <f aca="true" t="shared" si="2" ref="J14:J19">G14-H14</f>
        <v>8</v>
      </c>
    </row>
    <row r="15" spans="1:10" ht="12.75">
      <c r="A15" s="14">
        <v>2</v>
      </c>
      <c r="B15" s="22" t="s">
        <v>18</v>
      </c>
      <c r="C15" s="20">
        <f t="shared" si="0"/>
        <v>5</v>
      </c>
      <c r="D15" s="20">
        <f>1+1+1+1</f>
        <v>4</v>
      </c>
      <c r="E15" s="20">
        <v>1</v>
      </c>
      <c r="F15" s="20"/>
      <c r="G15" s="20">
        <f>5+9+1+2+5</f>
        <v>22</v>
      </c>
      <c r="H15" s="20">
        <f>1+3</f>
        <v>4</v>
      </c>
      <c r="I15" s="20">
        <f t="shared" si="1"/>
        <v>13</v>
      </c>
      <c r="J15" s="20">
        <f t="shared" si="2"/>
        <v>18</v>
      </c>
    </row>
    <row r="16" spans="1:10" ht="12.75">
      <c r="A16" s="14">
        <v>3</v>
      </c>
      <c r="B16" s="15" t="s">
        <v>19</v>
      </c>
      <c r="C16" s="20">
        <f t="shared" si="0"/>
        <v>5</v>
      </c>
      <c r="D16" s="20">
        <f>1+1</f>
        <v>2</v>
      </c>
      <c r="E16" s="20"/>
      <c r="F16" s="20">
        <f>1+1+1</f>
        <v>3</v>
      </c>
      <c r="G16" s="20">
        <f>2+2+5</f>
        <v>9</v>
      </c>
      <c r="H16" s="20">
        <f>5+4+2+2</f>
        <v>13</v>
      </c>
      <c r="I16" s="20">
        <f t="shared" si="1"/>
        <v>6</v>
      </c>
      <c r="J16" s="20">
        <f t="shared" si="2"/>
        <v>-4</v>
      </c>
    </row>
    <row r="17" spans="1:10" ht="12.75">
      <c r="A17" s="14">
        <v>4</v>
      </c>
      <c r="B17" s="15" t="s">
        <v>20</v>
      </c>
      <c r="C17" s="20">
        <f t="shared" si="0"/>
        <v>5</v>
      </c>
      <c r="D17" s="20"/>
      <c r="E17" s="20"/>
      <c r="F17" s="20">
        <f>1+1+1+1+1</f>
        <v>5</v>
      </c>
      <c r="G17" s="20">
        <f>1+2</f>
        <v>3</v>
      </c>
      <c r="H17" s="20">
        <f>3+2+2+3+7</f>
        <v>17</v>
      </c>
      <c r="I17" s="20">
        <f t="shared" si="1"/>
        <v>0</v>
      </c>
      <c r="J17" s="20">
        <f t="shared" si="2"/>
        <v>-14</v>
      </c>
    </row>
    <row r="18" spans="1:10" ht="12.75">
      <c r="A18" s="14">
        <v>5</v>
      </c>
      <c r="B18" s="15" t="s">
        <v>21</v>
      </c>
      <c r="C18" s="20">
        <f t="shared" si="0"/>
        <v>5</v>
      </c>
      <c r="D18" s="20">
        <v>1</v>
      </c>
      <c r="E18" s="20">
        <v>1</v>
      </c>
      <c r="F18" s="20">
        <f>1+1+1</f>
        <v>3</v>
      </c>
      <c r="G18" s="20">
        <f>3+3+2+2</f>
        <v>10</v>
      </c>
      <c r="H18" s="20">
        <f>1+9+3+5+5</f>
        <v>23</v>
      </c>
      <c r="I18" s="20">
        <f t="shared" si="1"/>
        <v>4</v>
      </c>
      <c r="J18" s="20">
        <f t="shared" si="2"/>
        <v>-13</v>
      </c>
    </row>
    <row r="19" spans="1:10" ht="25.5">
      <c r="A19" s="14">
        <v>6</v>
      </c>
      <c r="B19" s="15" t="s">
        <v>22</v>
      </c>
      <c r="C19" s="20">
        <f t="shared" si="0"/>
        <v>5</v>
      </c>
      <c r="D19" s="20">
        <f>1+1</f>
        <v>2</v>
      </c>
      <c r="E19" s="20">
        <f>1+1</f>
        <v>2</v>
      </c>
      <c r="F19" s="20">
        <f>1</f>
        <v>1</v>
      </c>
      <c r="G19" s="20">
        <f>2+4+3+3+7</f>
        <v>19</v>
      </c>
      <c r="H19" s="20">
        <f>2+2+3+5+2</f>
        <v>14</v>
      </c>
      <c r="I19" s="20">
        <f t="shared" si="1"/>
        <v>8</v>
      </c>
      <c r="J19" s="20">
        <f t="shared" si="2"/>
        <v>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2017-08-17T03:42:22Z</cp:lastPrinted>
  <dcterms:created xsi:type="dcterms:W3CDTF">2014-04-29T08:53:35Z</dcterms:created>
  <dcterms:modified xsi:type="dcterms:W3CDTF">2017-08-18T08:42:23Z</dcterms:modified>
  <cp:category/>
  <cp:version/>
  <cp:contentType/>
  <cp:contentStatus/>
</cp:coreProperties>
</file>